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Table1" sheetId="1" r:id="rId1"/>
  </sheets>
  <definedNames>
    <definedName name="_xlnm.Print_Titles" localSheetId="0">Table1!$2:$6</definedName>
    <definedName name="_xlnm.Print_Area" localSheetId="0">Table1!$A$1:$N$55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/>
  <c r="H23"/>
  <c r="H20" s="1"/>
  <c r="G20"/>
  <c r="I20"/>
  <c r="J20"/>
  <c r="K20"/>
  <c r="L20"/>
  <c r="M20"/>
  <c r="N20"/>
  <c r="F20"/>
  <c r="G10"/>
  <c r="K12"/>
  <c r="K13"/>
  <c r="K54"/>
  <c r="K53" s="1"/>
  <c r="K52" s="1"/>
  <c r="J53"/>
  <c r="J52" s="1"/>
  <c r="K51"/>
  <c r="K50" s="1"/>
  <c r="K49" s="1"/>
  <c r="J50"/>
  <c r="J49"/>
  <c r="K48"/>
  <c r="K47"/>
  <c r="K46"/>
  <c r="J44"/>
  <c r="K43"/>
  <c r="K42"/>
  <c r="J42"/>
  <c r="K40"/>
  <c r="K39"/>
  <c r="J39"/>
  <c r="K35"/>
  <c r="J35"/>
  <c r="K34"/>
  <c r="K33"/>
  <c r="J33"/>
  <c r="J31"/>
  <c r="K29"/>
  <c r="K28" s="1"/>
  <c r="J28"/>
  <c r="K27"/>
  <c r="K26"/>
  <c r="J26"/>
  <c r="K24"/>
  <c r="K22"/>
  <c r="K21"/>
  <c r="K19"/>
  <c r="K18"/>
  <c r="J17"/>
  <c r="K16"/>
  <c r="K15" s="1"/>
  <c r="J15"/>
  <c r="K14"/>
  <c r="G53"/>
  <c r="G52"/>
  <c r="G50"/>
  <c r="G49" s="1"/>
  <c r="G44"/>
  <c r="G42"/>
  <c r="G39"/>
  <c r="G30" s="1"/>
  <c r="H35"/>
  <c r="G35"/>
  <c r="G33"/>
  <c r="G31"/>
  <c r="G28"/>
  <c r="G26"/>
  <c r="G17"/>
  <c r="G15"/>
  <c r="G9"/>
  <c r="E11"/>
  <c r="E9" s="1"/>
  <c r="F12"/>
  <c r="H12" s="1"/>
  <c r="G25" l="1"/>
  <c r="K25"/>
  <c r="J30"/>
  <c r="K17"/>
  <c r="J25"/>
  <c r="G8"/>
  <c r="G7" s="1"/>
  <c r="G6" s="1"/>
  <c r="J9"/>
  <c r="J8" s="1"/>
  <c r="J7" l="1"/>
  <c r="J6" s="1"/>
  <c r="F54"/>
  <c r="H54" s="1"/>
  <c r="H53" s="1"/>
  <c r="H52" s="1"/>
  <c r="F51"/>
  <c r="H51" s="1"/>
  <c r="H50" s="1"/>
  <c r="H49" s="1"/>
  <c r="F46"/>
  <c r="H46" s="1"/>
  <c r="F47"/>
  <c r="H47" s="1"/>
  <c r="F48"/>
  <c r="H48" s="1"/>
  <c r="F43"/>
  <c r="H43" s="1"/>
  <c r="H42" s="1"/>
  <c r="F34"/>
  <c r="H34" s="1"/>
  <c r="H33" s="1"/>
  <c r="F29"/>
  <c r="H29" s="1"/>
  <c r="H28" s="1"/>
  <c r="F27"/>
  <c r="H27" s="1"/>
  <c r="H26" s="1"/>
  <c r="H25" s="1"/>
  <c r="F24"/>
  <c r="H24" s="1"/>
  <c r="F22"/>
  <c r="H22" s="1"/>
  <c r="F21"/>
  <c r="H21" s="1"/>
  <c r="F19"/>
  <c r="H19" s="1"/>
  <c r="F18"/>
  <c r="H18" s="1"/>
  <c r="H17" s="1"/>
  <c r="F16"/>
  <c r="H16" s="1"/>
  <c r="H15" s="1"/>
  <c r="F14"/>
  <c r="H14" s="1"/>
  <c r="F13"/>
  <c r="H13" s="1"/>
  <c r="F53" l="1"/>
  <c r="F52" s="1"/>
  <c r="F50"/>
  <c r="F49" s="1"/>
  <c r="F42"/>
  <c r="F35"/>
  <c r="F33"/>
  <c r="F28"/>
  <c r="F26"/>
  <c r="F17"/>
  <c r="F15"/>
  <c r="E53"/>
  <c r="E52" s="1"/>
  <c r="E50"/>
  <c r="E49" s="1"/>
  <c r="E44"/>
  <c r="E42"/>
  <c r="E39"/>
  <c r="E35"/>
  <c r="E33"/>
  <c r="E31"/>
  <c r="E28"/>
  <c r="E26"/>
  <c r="E20"/>
  <c r="E17"/>
  <c r="E15"/>
  <c r="D40"/>
  <c r="F40" s="1"/>
  <c r="D32"/>
  <c r="F32" s="1"/>
  <c r="F31" l="1"/>
  <c r="H32"/>
  <c r="H31" s="1"/>
  <c r="F39"/>
  <c r="H40"/>
  <c r="H39" s="1"/>
  <c r="F25"/>
  <c r="E25"/>
  <c r="E8"/>
  <c r="E30"/>
  <c r="D45"/>
  <c r="F45" s="1"/>
  <c r="F44" l="1"/>
  <c r="F30" s="1"/>
  <c r="H45"/>
  <c r="H44" s="1"/>
  <c r="H30" s="1"/>
  <c r="E7"/>
  <c r="E6" s="1"/>
  <c r="D35"/>
  <c r="L32"/>
  <c r="I32"/>
  <c r="K32" s="1"/>
  <c r="K31" s="1"/>
  <c r="K30" l="1"/>
  <c r="D11"/>
  <c r="F11" s="1"/>
  <c r="H11" s="1"/>
  <c r="L45"/>
  <c r="I45"/>
  <c r="K45" s="1"/>
  <c r="K44" s="1"/>
  <c r="I26"/>
  <c r="L26"/>
  <c r="M26"/>
  <c r="N26"/>
  <c r="I28"/>
  <c r="L28"/>
  <c r="M28"/>
  <c r="N28"/>
  <c r="D28"/>
  <c r="D26"/>
  <c r="L11"/>
  <c r="I11"/>
  <c r="K11" s="1"/>
  <c r="D10"/>
  <c r="I10"/>
  <c r="K10" s="1"/>
  <c r="K9" s="1"/>
  <c r="K8" s="1"/>
  <c r="K7" s="1"/>
  <c r="K6" s="1"/>
  <c r="L10"/>
  <c r="L9" s="1"/>
  <c r="F10" l="1"/>
  <c r="D9"/>
  <c r="I9"/>
  <c r="N25"/>
  <c r="M25"/>
  <c r="L25"/>
  <c r="I25"/>
  <c r="D25"/>
  <c r="F9" l="1"/>
  <c r="F8" s="1"/>
  <c r="F7" s="1"/>
  <c r="F6" s="1"/>
  <c r="H10"/>
  <c r="H9" s="1"/>
  <c r="H8" s="1"/>
  <c r="H7" s="1"/>
  <c r="H6" s="1"/>
  <c r="M39"/>
  <c r="I39" l="1"/>
  <c r="D39"/>
  <c r="L39"/>
  <c r="M44" l="1"/>
  <c r="L44"/>
  <c r="I44"/>
  <c r="D44"/>
  <c r="N47"/>
  <c r="N54"/>
  <c r="N53" s="1"/>
  <c r="N52" s="1"/>
  <c r="M53"/>
  <c r="M52" s="1"/>
  <c r="N51"/>
  <c r="N50" s="1"/>
  <c r="N49" s="1"/>
  <c r="M50"/>
  <c r="M49" s="1"/>
  <c r="N48"/>
  <c r="N46"/>
  <c r="N45"/>
  <c r="N43"/>
  <c r="N42" s="1"/>
  <c r="M42"/>
  <c r="N41"/>
  <c r="N40"/>
  <c r="N38"/>
  <c r="N37"/>
  <c r="N36"/>
  <c r="M35"/>
  <c r="N34"/>
  <c r="N33" s="1"/>
  <c r="M33"/>
  <c r="N32"/>
  <c r="N31" s="1"/>
  <c r="M31"/>
  <c r="N24"/>
  <c r="N22"/>
  <c r="N21"/>
  <c r="N19"/>
  <c r="N18"/>
  <c r="M17"/>
  <c r="N16"/>
  <c r="N15" s="1"/>
  <c r="M15"/>
  <c r="N14"/>
  <c r="N13"/>
  <c r="N11"/>
  <c r="N10"/>
  <c r="M9"/>
  <c r="N39" l="1"/>
  <c r="N44"/>
  <c r="M8"/>
  <c r="N17"/>
  <c r="N35"/>
  <c r="M30"/>
  <c r="N9"/>
  <c r="I53"/>
  <c r="I52" s="1"/>
  <c r="L53"/>
  <c r="L52" s="1"/>
  <c r="D53"/>
  <c r="D52" s="1"/>
  <c r="I50"/>
  <c r="I49" s="1"/>
  <c r="L50"/>
  <c r="L49" s="1"/>
  <c r="D50"/>
  <c r="D49" s="1"/>
  <c r="I42"/>
  <c r="L42"/>
  <c r="D42"/>
  <c r="I35"/>
  <c r="L35"/>
  <c r="I33"/>
  <c r="L33"/>
  <c r="D33"/>
  <c r="I31"/>
  <c r="L31"/>
  <c r="D31"/>
  <c r="D20"/>
  <c r="I17"/>
  <c r="L17"/>
  <c r="D17"/>
  <c r="I15"/>
  <c r="L15"/>
  <c r="D15"/>
  <c r="D8" l="1"/>
  <c r="D30"/>
  <c r="M7"/>
  <c r="M6" s="1"/>
  <c r="N8"/>
  <c r="N30"/>
  <c r="L30"/>
  <c r="I30"/>
  <c r="L8"/>
  <c r="I8"/>
  <c r="D7" l="1"/>
  <c r="D6" s="1"/>
  <c r="I7"/>
  <c r="I6" s="1"/>
  <c r="L7"/>
  <c r="L6" s="1"/>
  <c r="N7"/>
  <c r="N6" s="1"/>
</calcChain>
</file>

<file path=xl/sharedStrings.xml><?xml version="1.0" encoding="utf-8"?>
<sst xmlns="http://schemas.openxmlformats.org/spreadsheetml/2006/main" count="157" uniqueCount="66">
  <si>
    <t/>
  </si>
  <si>
    <t>рубли</t>
  </si>
  <si>
    <t>Наименование</t>
  </si>
  <si>
    <t>ЦСР</t>
  </si>
  <si>
    <t>ВР</t>
  </si>
  <si>
    <t>ВСЕГО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</si>
  <si>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</si>
  <si>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</si>
  <si>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</si>
  <si>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</si>
  <si>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</si>
  <si>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</si>
  <si>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</si>
  <si>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</si>
  <si>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</si>
  <si>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</si>
  <si>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</si>
  <si>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</si>
  <si>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</si>
  <si>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</si>
  <si>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Глава муниципального образования</t>
  </si>
  <si>
    <t>99 1 00 11600</t>
  </si>
  <si>
    <t>Депутаты представительного органа муниципального образования</t>
  </si>
  <si>
    <t>99 1 00 11720</t>
  </si>
  <si>
    <t>Председатель контрольно-счетной палаты муниципального образования и его заместители</t>
  </si>
  <si>
    <t>99 1 00 11740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</si>
  <si>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</si>
  <si>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</si>
  <si>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</si>
  <si>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</si>
  <si>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</si>
  <si>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</si>
  <si>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Расходы по обеспечению противопожарной и антитеррористической безопасности</t>
  </si>
  <si>
    <t>99 5 00 91004</t>
  </si>
  <si>
    <t>Социальное обеспечение и иные выплаты населению</t>
  </si>
  <si>
    <t>300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</si>
  <si>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</si>
  <si>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</si>
  <si>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</si>
  <si>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</si>
  <si>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</si>
  <si>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</si>
  <si>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</si>
  <si>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</si>
  <si>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</si>
  <si>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</si>
  <si>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</si>
  <si>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Условно утвержденные расходы</t>
  </si>
  <si>
    <t>99 9 00 00000</t>
  </si>
  <si>
    <t>Сумма уточнений (+, -)</t>
  </si>
  <si>
    <t>Предоставление субсидий бюджетным, автономным учреждениям и иным некоммерческим организациям</t>
  </si>
  <si>
    <t>99 3 00 00000</t>
  </si>
  <si>
    <t>Проведение выборов и референдумов</t>
  </si>
  <si>
    <t>Проведение выборов и референдумов депутатов</t>
  </si>
  <si>
    <t>Проведение выборов и референдумов глав</t>
  </si>
  <si>
    <t>99 3 00 10010</t>
  </si>
  <si>
    <t>99 3 00 10020</t>
  </si>
  <si>
    <t>Сумма уточнений (+/-)</t>
  </si>
  <si>
    <t xml:space="preserve">Распределение бюджетных ассигнований по целевым статьям и группам видов расходов на реализацию непрограммных расходов  на 2022 год и на плановый период 2023 и 2024 годов        </t>
  </si>
  <si>
    <t xml:space="preserve"> 2022 год</t>
  </si>
  <si>
    <t xml:space="preserve"> 2022 год с уточнениями</t>
  </si>
  <si>
    <t xml:space="preserve"> 2023 год</t>
  </si>
  <si>
    <t>2023 год с уточнениями</t>
  </si>
  <si>
    <t xml:space="preserve"> 2024 год</t>
  </si>
  <si>
    <t xml:space="preserve"> 2024 год с уточнениями</t>
  </si>
  <si>
    <t>Приложение № 3
к решению городского Совета
от 27.06.2022 № IV - 58-1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</si>
</sst>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top" wrapText="1"/>
    </xf>
    <xf numFmtId="0" fontId="5" fillId="0" borderId="0"/>
    <xf numFmtId="0" fontId="5" fillId="0" borderId="0"/>
  </cellStyleXfs>
  <cellXfs count="3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>
      <alignment vertical="top" wrapText="1"/>
    </xf>
    <xf numFmtId="0" fontId="6" fillId="2" borderId="3" xfId="2" applyFont="1" applyFill="1" applyBorder="1" applyAlignment="1">
      <alignment wrapText="1"/>
    </xf>
    <xf numFmtId="0" fontId="3" fillId="0" borderId="1" xfId="0" applyFont="1" applyBorder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9" fontId="6" fillId="2" borderId="3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>
      <alignment vertical="top" wrapText="1"/>
    </xf>
    <xf numFmtId="4" fontId="0" fillId="0" borderId="4" xfId="0" applyNumberFormat="1" applyBorder="1" applyAlignment="1">
      <alignment horizontal="right" vertical="top" wrapText="1"/>
    </xf>
    <xf numFmtId="164" fontId="0" fillId="0" borderId="3" xfId="0" applyNumberFormat="1" applyBorder="1">
      <alignment vertical="top" wrapText="1"/>
    </xf>
    <xf numFmtId="4" fontId="0" fillId="2" borderId="4" xfId="0" applyNumberForma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</cellXfs>
  <cellStyles count="3">
    <cellStyle name="Обычный" xfId="0" builtinId="0"/>
    <cellStyle name="Обычный 10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topLeftCell="A2" zoomScale="90" zoomScaleNormal="90" zoomScaleSheetLayoutView="90" workbookViewId="0">
      <selection activeCell="A2" sqref="A2:N2"/>
    </sheetView>
  </sheetViews>
  <sheetFormatPr defaultRowHeight="12.75" outlineLevelRow="1" outlineLevelCol="1"/>
  <cols>
    <col min="1" max="1" width="81.6640625" customWidth="1"/>
    <col min="2" max="2" width="18.1640625" customWidth="1"/>
    <col min="3" max="3" width="8.83203125" customWidth="1"/>
    <col min="4" max="5" width="20.33203125" hidden="1" customWidth="1" outlineLevel="1"/>
    <col min="6" max="6" width="20.33203125" customWidth="1" collapsed="1"/>
    <col min="7" max="8" width="20.33203125" customWidth="1"/>
    <col min="9" max="9" width="20" customWidth="1"/>
    <col min="10" max="11" width="20" hidden="1" customWidth="1" outlineLevel="1"/>
    <col min="12" max="12" width="21.33203125" customWidth="1" collapsed="1"/>
    <col min="13" max="14" width="18" hidden="1" customWidth="1" outlineLevel="1"/>
    <col min="15" max="15" width="13.83203125" bestFit="1" customWidth="1" collapsed="1"/>
  </cols>
  <sheetData>
    <row r="1" spans="1:15">
      <c r="A1" t="s">
        <v>0</v>
      </c>
    </row>
    <row r="2" spans="1:15" ht="56.65" customHeight="1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38.25" customHeight="1">
      <c r="A3" s="34" t="s">
        <v>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ht="13.7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28.9" customHeight="1">
      <c r="A5" s="1" t="s">
        <v>2</v>
      </c>
      <c r="B5" s="1" t="s">
        <v>3</v>
      </c>
      <c r="C5" s="1" t="s">
        <v>4</v>
      </c>
      <c r="D5" s="1" t="s">
        <v>59</v>
      </c>
      <c r="E5" s="14" t="s">
        <v>57</v>
      </c>
      <c r="F5" s="14" t="s">
        <v>59</v>
      </c>
      <c r="G5" s="14" t="s">
        <v>57</v>
      </c>
      <c r="H5" s="14" t="s">
        <v>60</v>
      </c>
      <c r="I5" s="1" t="s">
        <v>61</v>
      </c>
      <c r="J5" s="14" t="s">
        <v>57</v>
      </c>
      <c r="K5" s="14" t="s">
        <v>62</v>
      </c>
      <c r="L5" s="1" t="s">
        <v>63</v>
      </c>
      <c r="M5" s="32" t="s">
        <v>49</v>
      </c>
      <c r="N5" s="14" t="s">
        <v>64</v>
      </c>
      <c r="O5" s="24"/>
    </row>
    <row r="6" spans="1:15" ht="13.15" customHeight="1">
      <c r="A6" s="2" t="s">
        <v>5</v>
      </c>
      <c r="B6" s="1" t="s">
        <v>0</v>
      </c>
      <c r="C6" s="1" t="s">
        <v>0</v>
      </c>
      <c r="D6" s="3">
        <f>D7</f>
        <v>204426590.21000001</v>
      </c>
      <c r="E6" s="3">
        <f>E7</f>
        <v>15856127.24</v>
      </c>
      <c r="F6" s="3">
        <f>F7</f>
        <v>220282717.44999999</v>
      </c>
      <c r="G6" s="3">
        <f>G7</f>
        <v>1693453.29</v>
      </c>
      <c r="H6" s="3">
        <f>H7</f>
        <v>221976170.74000001</v>
      </c>
      <c r="I6" s="3">
        <f t="shared" ref="I6:L6" si="0">I7</f>
        <v>217481662.02000004</v>
      </c>
      <c r="J6" s="3">
        <f>J7</f>
        <v>0</v>
      </c>
      <c r="K6" s="3">
        <f>K7</f>
        <v>217481662.02000004</v>
      </c>
      <c r="L6" s="3">
        <f t="shared" si="0"/>
        <v>232860223.19</v>
      </c>
      <c r="M6" s="3">
        <f>M7</f>
        <v>0</v>
      </c>
      <c r="N6" s="3">
        <f>N7</f>
        <v>232860223.19</v>
      </c>
    </row>
    <row r="7" spans="1:15" ht="14.45" customHeight="1">
      <c r="A7" s="4" t="s">
        <v>6</v>
      </c>
      <c r="B7" s="5" t="s">
        <v>7</v>
      </c>
      <c r="C7" s="5" t="s">
        <v>0</v>
      </c>
      <c r="D7" s="6">
        <f t="shared" ref="D7:L7" si="1">D8+D30+D49+D52+D25</f>
        <v>204426590.21000001</v>
      </c>
      <c r="E7" s="6">
        <f t="shared" si="1"/>
        <v>15856127.24</v>
      </c>
      <c r="F7" s="6">
        <f t="shared" si="1"/>
        <v>220282717.44999999</v>
      </c>
      <c r="G7" s="6">
        <f t="shared" si="1"/>
        <v>1693453.29</v>
      </c>
      <c r="H7" s="6">
        <f t="shared" si="1"/>
        <v>221976170.74000001</v>
      </c>
      <c r="I7" s="6">
        <f t="shared" si="1"/>
        <v>217481662.02000004</v>
      </c>
      <c r="J7" s="6">
        <f t="shared" si="1"/>
        <v>0</v>
      </c>
      <c r="K7" s="6">
        <f t="shared" si="1"/>
        <v>217481662.02000004</v>
      </c>
      <c r="L7" s="6">
        <f t="shared" si="1"/>
        <v>232860223.19</v>
      </c>
      <c r="M7" s="6">
        <f>M8+M30+M49+M52</f>
        <v>0</v>
      </c>
      <c r="N7" s="6">
        <f>N8+N30+N49+N52</f>
        <v>232860223.19</v>
      </c>
    </row>
    <row r="8" spans="1:15" ht="25.5">
      <c r="A8" s="4" t="s">
        <v>8</v>
      </c>
      <c r="B8" s="5" t="s">
        <v>9</v>
      </c>
      <c r="C8" s="5" t="s">
        <v>0</v>
      </c>
      <c r="D8" s="6">
        <f t="shared" ref="D8:N8" si="2">D9+D15+D17+D20</f>
        <v>168668064.90000001</v>
      </c>
      <c r="E8" s="6">
        <f t="shared" si="2"/>
        <v>800857.9</v>
      </c>
      <c r="F8" s="6">
        <f t="shared" si="2"/>
        <v>169468922.79999998</v>
      </c>
      <c r="G8" s="6">
        <f t="shared" ref="G8:H8" si="3">G9+G15+G17+G20</f>
        <v>193453.29</v>
      </c>
      <c r="H8" s="6">
        <f t="shared" si="3"/>
        <v>169662376.09</v>
      </c>
      <c r="I8" s="6">
        <f t="shared" si="2"/>
        <v>173490452.27000001</v>
      </c>
      <c r="J8" s="6">
        <f t="shared" si="2"/>
        <v>0</v>
      </c>
      <c r="K8" s="6">
        <f t="shared" si="2"/>
        <v>173490452.27000001</v>
      </c>
      <c r="L8" s="6">
        <f t="shared" si="2"/>
        <v>176919378.06</v>
      </c>
      <c r="M8" s="6">
        <f t="shared" si="2"/>
        <v>0</v>
      </c>
      <c r="N8" s="6">
        <f t="shared" si="2"/>
        <v>176919378.06</v>
      </c>
    </row>
    <row r="9" spans="1:15" ht="13.5">
      <c r="A9" s="7" t="s">
        <v>10</v>
      </c>
      <c r="B9" s="8" t="s">
        <v>11</v>
      </c>
      <c r="C9" s="8" t="s">
        <v>0</v>
      </c>
      <c r="D9" s="9">
        <f>D10+D11+D13+D14+D12</f>
        <v>155769400.18000001</v>
      </c>
      <c r="E9" s="9">
        <f t="shared" ref="E9:F9" si="4">E10+E11+E13+E14+E12</f>
        <v>800857.9</v>
      </c>
      <c r="F9" s="9">
        <f t="shared" si="4"/>
        <v>156570258.07999998</v>
      </c>
      <c r="G9" s="9">
        <f t="shared" ref="G9:H9" si="5">G10+G11+G13+G14+G12</f>
        <v>0</v>
      </c>
      <c r="H9" s="9">
        <f t="shared" si="5"/>
        <v>156570258.07999998</v>
      </c>
      <c r="I9" s="9">
        <f t="shared" ref="I9:K9" si="6">I10+I11+I13+I14+I12</f>
        <v>159676490.15000001</v>
      </c>
      <c r="J9" s="9">
        <f t="shared" si="6"/>
        <v>0</v>
      </c>
      <c r="K9" s="9">
        <f t="shared" si="6"/>
        <v>159676490.15000001</v>
      </c>
      <c r="L9" s="9">
        <f t="shared" ref="L9" si="7">L10+L11+L13+L14+L12</f>
        <v>162744619.97999999</v>
      </c>
      <c r="M9" s="9">
        <f>M10+M11+M13+M14</f>
        <v>0</v>
      </c>
      <c r="N9" s="9">
        <f>N10+N11+N13+N14</f>
        <v>162744619.97999999</v>
      </c>
    </row>
    <row r="10" spans="1:15" ht="14.45" customHeight="1">
      <c r="A10" s="10" t="s">
        <v>12</v>
      </c>
      <c r="B10" s="11" t="s">
        <v>11</v>
      </c>
      <c r="C10" s="11" t="s">
        <v>13</v>
      </c>
      <c r="D10" s="12">
        <f>4256969+127653386.53</f>
        <v>131910355.53</v>
      </c>
      <c r="E10" s="29">
        <v>-22969</v>
      </c>
      <c r="F10" s="12">
        <f>D10+E10</f>
        <v>131887386.53</v>
      </c>
      <c r="G10" s="31">
        <f>-4630.68-41249</f>
        <v>-45879.68</v>
      </c>
      <c r="H10" s="12">
        <f>F10+G10</f>
        <v>131841506.84999999</v>
      </c>
      <c r="I10" s="12">
        <f>4490866+132672551</f>
        <v>137163417</v>
      </c>
      <c r="J10" s="29">
        <v>0</v>
      </c>
      <c r="K10" s="12">
        <f>I10+J10</f>
        <v>137163417</v>
      </c>
      <c r="L10" s="12">
        <f>4625596+135467708.98</f>
        <v>140093304.97999999</v>
      </c>
      <c r="M10" s="12">
        <v>0</v>
      </c>
      <c r="N10" s="12">
        <f>L10+M10</f>
        <v>140093304.97999999</v>
      </c>
    </row>
    <row r="11" spans="1:15" ht="25.5">
      <c r="A11" s="10" t="s">
        <v>14</v>
      </c>
      <c r="B11" s="20" t="s">
        <v>11</v>
      </c>
      <c r="C11" s="11" t="s">
        <v>15</v>
      </c>
      <c r="D11" s="12">
        <f>160801.04+22808913.61</f>
        <v>22969714.649999999</v>
      </c>
      <c r="E11" s="30">
        <f>19262.42+79962.59+572180.49+112252.4+17200</f>
        <v>800857.9</v>
      </c>
      <c r="F11" s="12">
        <f t="shared" ref="F11:F13" si="8">D11+E11</f>
        <v>23770572.549999997</v>
      </c>
      <c r="G11" s="30">
        <v>0</v>
      </c>
      <c r="H11" s="12">
        <f t="shared" ref="H11" si="9">F11+G11</f>
        <v>23770572.549999997</v>
      </c>
      <c r="I11" s="12">
        <f>128042.77+21343816.38</f>
        <v>21471859.149999999</v>
      </c>
      <c r="J11" s="30">
        <v>0</v>
      </c>
      <c r="K11" s="12">
        <f>I11+J11</f>
        <v>21471859.149999999</v>
      </c>
      <c r="L11" s="12">
        <f>131343.88+21494501.12</f>
        <v>21625845</v>
      </c>
      <c r="M11" s="12">
        <v>0</v>
      </c>
      <c r="N11" s="12">
        <f>L11+M11</f>
        <v>21625845</v>
      </c>
    </row>
    <row r="12" spans="1:15">
      <c r="A12" s="28" t="s">
        <v>34</v>
      </c>
      <c r="B12" s="20" t="s">
        <v>11</v>
      </c>
      <c r="C12" s="11">
        <v>300</v>
      </c>
      <c r="D12" s="12">
        <v>0</v>
      </c>
      <c r="E12" s="30">
        <v>22969</v>
      </c>
      <c r="F12" s="12">
        <f>D12+E12</f>
        <v>22969</v>
      </c>
      <c r="G12" s="30">
        <v>45879.68</v>
      </c>
      <c r="H12" s="12">
        <f>F12+G12</f>
        <v>68848.679999999993</v>
      </c>
      <c r="I12" s="12">
        <v>0</v>
      </c>
      <c r="J12" s="30">
        <v>0</v>
      </c>
      <c r="K12" s="12">
        <f t="shared" ref="K12:K13" si="10">I12+J12</f>
        <v>0</v>
      </c>
      <c r="L12" s="12">
        <v>0</v>
      </c>
      <c r="M12" s="12">
        <v>0</v>
      </c>
      <c r="N12" s="12">
        <v>0</v>
      </c>
    </row>
    <row r="13" spans="1:15" ht="25.5" hidden="1" outlineLevel="1">
      <c r="A13" s="10" t="s">
        <v>16</v>
      </c>
      <c r="B13" s="11" t="s">
        <v>11</v>
      </c>
      <c r="C13" s="11" t="s">
        <v>17</v>
      </c>
      <c r="D13" s="12">
        <v>0</v>
      </c>
      <c r="E13" s="12">
        <v>0</v>
      </c>
      <c r="F13" s="12">
        <f t="shared" si="8"/>
        <v>0</v>
      </c>
      <c r="G13" s="12">
        <v>0</v>
      </c>
      <c r="H13" s="12">
        <f t="shared" ref="H13" si="11">F13+G13</f>
        <v>0</v>
      </c>
      <c r="I13" s="12">
        <v>0</v>
      </c>
      <c r="J13" s="12">
        <v>0</v>
      </c>
      <c r="K13" s="12">
        <f t="shared" si="10"/>
        <v>0</v>
      </c>
      <c r="L13" s="12">
        <v>0</v>
      </c>
      <c r="M13" s="12">
        <v>0</v>
      </c>
      <c r="N13" s="12">
        <f>L13+M13</f>
        <v>0</v>
      </c>
    </row>
    <row r="14" spans="1:15" ht="14.45" customHeight="1" collapsed="1">
      <c r="A14" s="10" t="s">
        <v>18</v>
      </c>
      <c r="B14" s="11" t="s">
        <v>11</v>
      </c>
      <c r="C14" s="11" t="s">
        <v>19</v>
      </c>
      <c r="D14" s="12">
        <v>889330</v>
      </c>
      <c r="E14" s="12">
        <v>0</v>
      </c>
      <c r="F14" s="12">
        <f>D14+E14</f>
        <v>889330</v>
      </c>
      <c r="G14" s="12">
        <v>0</v>
      </c>
      <c r="H14" s="12">
        <f>F14+G14</f>
        <v>889330</v>
      </c>
      <c r="I14" s="12">
        <v>1041214</v>
      </c>
      <c r="J14" s="12">
        <v>0</v>
      </c>
      <c r="K14" s="12">
        <f>I14+J14</f>
        <v>1041214</v>
      </c>
      <c r="L14" s="12">
        <v>1025470</v>
      </c>
      <c r="M14" s="12">
        <v>0</v>
      </c>
      <c r="N14" s="12">
        <f>L14+M14</f>
        <v>1025470</v>
      </c>
    </row>
    <row r="15" spans="1:15" ht="14.45" customHeight="1">
      <c r="A15" s="7" t="s">
        <v>20</v>
      </c>
      <c r="B15" s="8" t="s">
        <v>21</v>
      </c>
      <c r="C15" s="8" t="s">
        <v>0</v>
      </c>
      <c r="D15" s="9">
        <f>D16</f>
        <v>7771341.7699999996</v>
      </c>
      <c r="E15" s="9">
        <f>E16</f>
        <v>0</v>
      </c>
      <c r="F15" s="9">
        <f>F16</f>
        <v>7771341.7699999996</v>
      </c>
      <c r="G15" s="9">
        <f>G16</f>
        <v>0</v>
      </c>
      <c r="H15" s="9">
        <f>H16</f>
        <v>7771341.7699999996</v>
      </c>
      <c r="I15" s="9">
        <f t="shared" ref="I15:L15" si="12">I16</f>
        <v>8006291.0300000003</v>
      </c>
      <c r="J15" s="9">
        <f>J16</f>
        <v>0</v>
      </c>
      <c r="K15" s="9">
        <f>K16</f>
        <v>8006291.0300000003</v>
      </c>
      <c r="L15" s="9">
        <f t="shared" si="12"/>
        <v>8246481.0800000001</v>
      </c>
      <c r="M15" s="9">
        <f>M16</f>
        <v>0</v>
      </c>
      <c r="N15" s="9">
        <f>N16</f>
        <v>8246481.0800000001</v>
      </c>
    </row>
    <row r="16" spans="1:15" ht="14.45" customHeight="1">
      <c r="A16" s="10" t="s">
        <v>12</v>
      </c>
      <c r="B16" s="11" t="s">
        <v>21</v>
      </c>
      <c r="C16" s="11" t="s">
        <v>13</v>
      </c>
      <c r="D16" s="15">
        <v>7771341.7699999996</v>
      </c>
      <c r="E16" s="15">
        <v>0</v>
      </c>
      <c r="F16" s="15">
        <f>D16+E16</f>
        <v>7771341.7699999996</v>
      </c>
      <c r="G16" s="15">
        <v>0</v>
      </c>
      <c r="H16" s="15">
        <f>F16+G16</f>
        <v>7771341.7699999996</v>
      </c>
      <c r="I16" s="15">
        <v>8006291.0300000003</v>
      </c>
      <c r="J16" s="15">
        <v>0</v>
      </c>
      <c r="K16" s="15">
        <f>I16+J16</f>
        <v>8006291.0300000003</v>
      </c>
      <c r="L16" s="15">
        <v>8246481.0800000001</v>
      </c>
      <c r="M16" s="12">
        <v>0</v>
      </c>
      <c r="N16" s="12">
        <f>L16+M16</f>
        <v>8246481.0800000001</v>
      </c>
    </row>
    <row r="17" spans="1:14" ht="13.5">
      <c r="A17" s="7" t="s">
        <v>22</v>
      </c>
      <c r="B17" s="8" t="s">
        <v>23</v>
      </c>
      <c r="C17" s="8" t="s">
        <v>0</v>
      </c>
      <c r="D17" s="9">
        <f>D18+D19</f>
        <v>187747</v>
      </c>
      <c r="E17" s="9">
        <f>E18+E19</f>
        <v>0</v>
      </c>
      <c r="F17" s="9">
        <f>F18+F19</f>
        <v>187747</v>
      </c>
      <c r="G17" s="9">
        <f>G18+G19</f>
        <v>0</v>
      </c>
      <c r="H17" s="9">
        <f>H18+H19</f>
        <v>187747</v>
      </c>
      <c r="I17" s="9">
        <f t="shared" ref="I17:L17" si="13">I18+I19</f>
        <v>627764</v>
      </c>
      <c r="J17" s="9">
        <f>J18+J19</f>
        <v>0</v>
      </c>
      <c r="K17" s="9">
        <f>K18+K19</f>
        <v>627764</v>
      </c>
      <c r="L17" s="9">
        <f t="shared" si="13"/>
        <v>646613</v>
      </c>
      <c r="M17" s="9">
        <f>M18+M19</f>
        <v>0</v>
      </c>
      <c r="N17" s="9">
        <f>N18+N19</f>
        <v>646613</v>
      </c>
    </row>
    <row r="18" spans="1:14" ht="14.45" customHeight="1">
      <c r="A18" s="10" t="s">
        <v>12</v>
      </c>
      <c r="B18" s="11" t="s">
        <v>23</v>
      </c>
      <c r="C18" s="11" t="s">
        <v>13</v>
      </c>
      <c r="D18" s="12">
        <v>101551</v>
      </c>
      <c r="E18" s="12">
        <v>0</v>
      </c>
      <c r="F18" s="12">
        <f>D18+E18</f>
        <v>101551</v>
      </c>
      <c r="G18" s="12">
        <v>0</v>
      </c>
      <c r="H18" s="12">
        <f>F18+G18</f>
        <v>101551</v>
      </c>
      <c r="I18" s="12">
        <v>538982</v>
      </c>
      <c r="J18" s="12">
        <v>0</v>
      </c>
      <c r="K18" s="12">
        <f>I18+J18</f>
        <v>538982</v>
      </c>
      <c r="L18" s="12">
        <v>555168</v>
      </c>
      <c r="M18" s="12">
        <v>0</v>
      </c>
      <c r="N18" s="12">
        <f>L18+M18</f>
        <v>555168</v>
      </c>
    </row>
    <row r="19" spans="1:14" ht="25.5">
      <c r="A19" s="10" t="s">
        <v>14</v>
      </c>
      <c r="B19" s="11" t="s">
        <v>23</v>
      </c>
      <c r="C19" s="11" t="s">
        <v>15</v>
      </c>
      <c r="D19" s="12">
        <v>86196</v>
      </c>
      <c r="E19" s="12">
        <v>0</v>
      </c>
      <c r="F19" s="12">
        <f>D19+E19</f>
        <v>86196</v>
      </c>
      <c r="G19" s="12">
        <v>0</v>
      </c>
      <c r="H19" s="12">
        <f>F19+G19</f>
        <v>86196</v>
      </c>
      <c r="I19" s="12">
        <v>88782</v>
      </c>
      <c r="J19" s="12">
        <v>0</v>
      </c>
      <c r="K19" s="12">
        <f>I19+J19</f>
        <v>88782</v>
      </c>
      <c r="L19" s="12">
        <v>91445</v>
      </c>
      <c r="M19" s="12">
        <v>0</v>
      </c>
      <c r="N19" s="12">
        <f>L19+M19</f>
        <v>91445</v>
      </c>
    </row>
    <row r="20" spans="1:14" ht="27">
      <c r="A20" s="7" t="s">
        <v>24</v>
      </c>
      <c r="B20" s="8" t="s">
        <v>25</v>
      </c>
      <c r="C20" s="8" t="s">
        <v>0</v>
      </c>
      <c r="D20" s="9">
        <f>D21+D22+D24</f>
        <v>4939575.9499999993</v>
      </c>
      <c r="E20" s="9">
        <f>E21+E22+E24</f>
        <v>0</v>
      </c>
      <c r="F20" s="9">
        <f>F21+F22+F24+F23</f>
        <v>4939575.9499999993</v>
      </c>
      <c r="G20" s="9">
        <f t="shared" ref="G20:N20" si="14">G21+G22+G24+G23</f>
        <v>193453.29</v>
      </c>
      <c r="H20" s="9">
        <f t="shared" si="14"/>
        <v>5133029.2399999993</v>
      </c>
      <c r="I20" s="9">
        <f t="shared" si="14"/>
        <v>5179907.09</v>
      </c>
      <c r="J20" s="9">
        <f t="shared" si="14"/>
        <v>0</v>
      </c>
      <c r="K20" s="9">
        <f t="shared" si="14"/>
        <v>5179907.09</v>
      </c>
      <c r="L20" s="9">
        <f t="shared" si="14"/>
        <v>5281664</v>
      </c>
      <c r="M20" s="9">
        <f t="shared" si="14"/>
        <v>0</v>
      </c>
      <c r="N20" s="9">
        <f t="shared" si="14"/>
        <v>5281664</v>
      </c>
    </row>
    <row r="21" spans="1:14" ht="14.45" customHeight="1">
      <c r="A21" s="10" t="s">
        <v>12</v>
      </c>
      <c r="B21" s="11" t="s">
        <v>25</v>
      </c>
      <c r="C21" s="11" t="s">
        <v>13</v>
      </c>
      <c r="D21" s="12">
        <v>4773781.43</v>
      </c>
      <c r="E21" s="12">
        <v>0</v>
      </c>
      <c r="F21" s="12">
        <f>D21+E21</f>
        <v>4773781.43</v>
      </c>
      <c r="G21" s="12">
        <v>-56407.6</v>
      </c>
      <c r="H21" s="12">
        <f>F21+G21</f>
        <v>4717373.83</v>
      </c>
      <c r="I21" s="12">
        <v>4955578.53</v>
      </c>
      <c r="J21" s="12">
        <v>0</v>
      </c>
      <c r="K21" s="12">
        <f>I21+J21</f>
        <v>4955578.53</v>
      </c>
      <c r="L21" s="12">
        <v>5117789.72</v>
      </c>
      <c r="M21" s="12">
        <v>0</v>
      </c>
      <c r="N21" s="12">
        <f>L21+M21</f>
        <v>5117789.72</v>
      </c>
    </row>
    <row r="22" spans="1:14" ht="25.5">
      <c r="A22" s="10" t="s">
        <v>14</v>
      </c>
      <c r="B22" s="11" t="s">
        <v>25</v>
      </c>
      <c r="C22" s="11" t="s">
        <v>15</v>
      </c>
      <c r="D22" s="12">
        <v>155434.51999999999</v>
      </c>
      <c r="E22" s="12">
        <v>0</v>
      </c>
      <c r="F22" s="12">
        <f>D22+E22</f>
        <v>155434.51999999999</v>
      </c>
      <c r="G22" s="12">
        <v>0</v>
      </c>
      <c r="H22" s="12">
        <f>F22+G22</f>
        <v>155434.51999999999</v>
      </c>
      <c r="I22" s="12">
        <v>213657.56</v>
      </c>
      <c r="J22" s="12">
        <v>0</v>
      </c>
      <c r="K22" s="12">
        <f>I22+J22</f>
        <v>213657.56</v>
      </c>
      <c r="L22" s="12">
        <v>152883.28</v>
      </c>
      <c r="M22" s="12">
        <v>0</v>
      </c>
      <c r="N22" s="12">
        <f>L22+M22</f>
        <v>152883.28</v>
      </c>
    </row>
    <row r="23" spans="1:14">
      <c r="A23" s="28" t="s">
        <v>34</v>
      </c>
      <c r="B23" s="20" t="s">
        <v>25</v>
      </c>
      <c r="C23" s="11">
        <v>300</v>
      </c>
      <c r="D23" s="12"/>
      <c r="E23" s="12"/>
      <c r="F23" s="12">
        <v>0</v>
      </c>
      <c r="G23" s="12">
        <f>56407.6+193453.29</f>
        <v>249860.89</v>
      </c>
      <c r="H23" s="12">
        <f>F23+G23</f>
        <v>249860.89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14.45" customHeight="1">
      <c r="A24" s="10" t="s">
        <v>18</v>
      </c>
      <c r="B24" s="11" t="s">
        <v>25</v>
      </c>
      <c r="C24" s="11" t="s">
        <v>19</v>
      </c>
      <c r="D24" s="12">
        <v>10360</v>
      </c>
      <c r="E24" s="12">
        <v>0</v>
      </c>
      <c r="F24" s="12">
        <f>D24+E24</f>
        <v>10360</v>
      </c>
      <c r="G24" s="12">
        <v>0</v>
      </c>
      <c r="H24" s="12">
        <f>F24+G24</f>
        <v>10360</v>
      </c>
      <c r="I24" s="12">
        <v>10671</v>
      </c>
      <c r="J24" s="12">
        <v>0</v>
      </c>
      <c r="K24" s="12">
        <f>I24+J24</f>
        <v>10671</v>
      </c>
      <c r="L24" s="12">
        <v>10991</v>
      </c>
      <c r="M24" s="12">
        <v>0</v>
      </c>
      <c r="N24" s="12">
        <f>L24+M24</f>
        <v>10991</v>
      </c>
    </row>
    <row r="25" spans="1:14" ht="14.45" customHeight="1">
      <c r="A25" s="17" t="s">
        <v>52</v>
      </c>
      <c r="B25" s="16" t="s">
        <v>51</v>
      </c>
      <c r="C25" s="11"/>
      <c r="D25" s="6">
        <f>D26+D28</f>
        <v>3000000</v>
      </c>
      <c r="E25" s="6">
        <f>E26+E28</f>
        <v>0</v>
      </c>
      <c r="F25" s="6">
        <f>F26+F28</f>
        <v>3000000</v>
      </c>
      <c r="G25" s="6">
        <f>G26+G28</f>
        <v>1500000</v>
      </c>
      <c r="H25" s="6">
        <f>H26+H28</f>
        <v>4500000</v>
      </c>
      <c r="I25" s="6">
        <f t="shared" ref="I25:N25" si="15">I26+I28</f>
        <v>0</v>
      </c>
      <c r="J25" s="6">
        <f>J26+J28</f>
        <v>0</v>
      </c>
      <c r="K25" s="6">
        <f>K26+K28</f>
        <v>0</v>
      </c>
      <c r="L25" s="6">
        <f t="shared" si="15"/>
        <v>0</v>
      </c>
      <c r="M25" s="6">
        <f t="shared" si="15"/>
        <v>0</v>
      </c>
      <c r="N25" s="6">
        <f t="shared" si="15"/>
        <v>0</v>
      </c>
    </row>
    <row r="26" spans="1:14" ht="14.45" customHeight="1">
      <c r="A26" s="18" t="s">
        <v>53</v>
      </c>
      <c r="B26" s="25" t="s">
        <v>55</v>
      </c>
      <c r="C26" s="11"/>
      <c r="D26" s="9">
        <f>D27</f>
        <v>1500000</v>
      </c>
      <c r="E26" s="9">
        <f>E27</f>
        <v>0</v>
      </c>
      <c r="F26" s="9">
        <f>F27</f>
        <v>1500000</v>
      </c>
      <c r="G26" s="9">
        <f>G27</f>
        <v>750000</v>
      </c>
      <c r="H26" s="9">
        <f>H27</f>
        <v>2250000</v>
      </c>
      <c r="I26" s="9">
        <f t="shared" ref="I26:N26" si="16">I27</f>
        <v>0</v>
      </c>
      <c r="J26" s="9">
        <f>J27</f>
        <v>0</v>
      </c>
      <c r="K26" s="9">
        <f>K27</f>
        <v>0</v>
      </c>
      <c r="L26" s="9">
        <f t="shared" si="16"/>
        <v>0</v>
      </c>
      <c r="M26" s="9">
        <f t="shared" si="16"/>
        <v>0</v>
      </c>
      <c r="N26" s="9">
        <f t="shared" si="16"/>
        <v>0</v>
      </c>
    </row>
    <row r="27" spans="1:14" ht="14.45" customHeight="1">
      <c r="A27" s="21" t="s">
        <v>18</v>
      </c>
      <c r="B27" s="26" t="s">
        <v>55</v>
      </c>
      <c r="C27" s="11">
        <v>800</v>
      </c>
      <c r="D27" s="12">
        <v>1500000</v>
      </c>
      <c r="E27" s="12">
        <v>0</v>
      </c>
      <c r="F27" s="12">
        <f>D27+E27</f>
        <v>1500000</v>
      </c>
      <c r="G27" s="12">
        <v>750000</v>
      </c>
      <c r="H27" s="12">
        <f>F27+G27</f>
        <v>2250000</v>
      </c>
      <c r="I27" s="12">
        <v>0</v>
      </c>
      <c r="J27" s="12">
        <v>0</v>
      </c>
      <c r="K27" s="12">
        <f>I27+J27</f>
        <v>0</v>
      </c>
      <c r="L27" s="12">
        <v>0</v>
      </c>
      <c r="M27" s="12"/>
      <c r="N27" s="12"/>
    </row>
    <row r="28" spans="1:14" ht="14.45" customHeight="1">
      <c r="A28" s="18" t="s">
        <v>54</v>
      </c>
      <c r="B28" s="25" t="s">
        <v>56</v>
      </c>
      <c r="C28" s="11"/>
      <c r="D28" s="9">
        <f>D29</f>
        <v>1500000</v>
      </c>
      <c r="E28" s="9">
        <f>E29</f>
        <v>0</v>
      </c>
      <c r="F28" s="9">
        <f>F29</f>
        <v>1500000</v>
      </c>
      <c r="G28" s="9">
        <f>G29</f>
        <v>750000</v>
      </c>
      <c r="H28" s="9">
        <f>H29</f>
        <v>2250000</v>
      </c>
      <c r="I28" s="9">
        <f t="shared" ref="I28:N28" si="17">I29</f>
        <v>0</v>
      </c>
      <c r="J28" s="9">
        <f>J29</f>
        <v>0</v>
      </c>
      <c r="K28" s="9">
        <f>K29</f>
        <v>0</v>
      </c>
      <c r="L28" s="9">
        <f t="shared" si="17"/>
        <v>0</v>
      </c>
      <c r="M28" s="9">
        <f t="shared" si="17"/>
        <v>0</v>
      </c>
      <c r="N28" s="9">
        <f t="shared" si="17"/>
        <v>0</v>
      </c>
    </row>
    <row r="29" spans="1:14" ht="14.45" customHeight="1">
      <c r="A29" s="19" t="s">
        <v>18</v>
      </c>
      <c r="B29" s="27" t="s">
        <v>56</v>
      </c>
      <c r="C29" s="11">
        <v>800</v>
      </c>
      <c r="D29" s="12">
        <v>1500000</v>
      </c>
      <c r="E29" s="12">
        <v>0</v>
      </c>
      <c r="F29" s="12">
        <f>D29+E29</f>
        <v>1500000</v>
      </c>
      <c r="G29" s="12">
        <v>750000</v>
      </c>
      <c r="H29" s="12">
        <f>F29+G29</f>
        <v>2250000</v>
      </c>
      <c r="I29" s="12">
        <v>0</v>
      </c>
      <c r="J29" s="12">
        <v>0</v>
      </c>
      <c r="K29" s="12">
        <f>I29+J29</f>
        <v>0</v>
      </c>
      <c r="L29" s="12">
        <v>0</v>
      </c>
      <c r="M29" s="12"/>
      <c r="N29" s="12"/>
    </row>
    <row r="30" spans="1:14" ht="14.45" customHeight="1">
      <c r="A30" s="4" t="s">
        <v>26</v>
      </c>
      <c r="B30" s="5" t="s">
        <v>27</v>
      </c>
      <c r="C30" s="5" t="s">
        <v>0</v>
      </c>
      <c r="D30" s="6">
        <f>D31+D33+D35+D39+D42+D44</f>
        <v>31771085.849999998</v>
      </c>
      <c r="E30" s="6">
        <f>E31+E33+E35+E39+E42+E44</f>
        <v>15055269.34</v>
      </c>
      <c r="F30" s="6">
        <f>F31+F33+F35+F39+F42+F44</f>
        <v>46826355.189999998</v>
      </c>
      <c r="G30" s="6">
        <f>G31+G33+G35+G39+G42+G44</f>
        <v>0</v>
      </c>
      <c r="H30" s="6">
        <f>H31+H33+H35+H39+H42+H44</f>
        <v>46826355.189999998</v>
      </c>
      <c r="I30" s="6">
        <f t="shared" ref="I30:N30" si="18">I31+I33+I35+I39+I42+I44</f>
        <v>29860710.800000001</v>
      </c>
      <c r="J30" s="6">
        <f>J31+J33+J35+J39+J42+J44</f>
        <v>0</v>
      </c>
      <c r="K30" s="6">
        <f>K31+K33+K35+K39+K42+K44</f>
        <v>29860710.800000001</v>
      </c>
      <c r="L30" s="6">
        <f t="shared" si="18"/>
        <v>28395075.419999998</v>
      </c>
      <c r="M30" s="6">
        <f t="shared" si="18"/>
        <v>0</v>
      </c>
      <c r="N30" s="6">
        <f t="shared" si="18"/>
        <v>28395075.419999998</v>
      </c>
    </row>
    <row r="31" spans="1:14" ht="14.45" customHeight="1">
      <c r="A31" s="7" t="s">
        <v>28</v>
      </c>
      <c r="B31" s="8" t="s">
        <v>29</v>
      </c>
      <c r="C31" s="8" t="s">
        <v>0</v>
      </c>
      <c r="D31" s="9">
        <f>D32</f>
        <v>2690310.73</v>
      </c>
      <c r="E31" s="9">
        <f>E32</f>
        <v>13654293.98</v>
      </c>
      <c r="F31" s="9">
        <f>F32</f>
        <v>16344604.710000001</v>
      </c>
      <c r="G31" s="9">
        <f>G32</f>
        <v>0</v>
      </c>
      <c r="H31" s="9">
        <f>H32</f>
        <v>16344604.710000001</v>
      </c>
      <c r="I31" s="9">
        <f t="shared" ref="I31:L31" si="19">I32</f>
        <v>820342.58</v>
      </c>
      <c r="J31" s="9">
        <f>J32</f>
        <v>0</v>
      </c>
      <c r="K31" s="9">
        <f>K32</f>
        <v>820342.58</v>
      </c>
      <c r="L31" s="9">
        <f t="shared" si="19"/>
        <v>4430975.22</v>
      </c>
      <c r="M31" s="9">
        <f>M32</f>
        <v>0</v>
      </c>
      <c r="N31" s="9">
        <f>N32</f>
        <v>4430975.22</v>
      </c>
    </row>
    <row r="32" spans="1:14" ht="14.45" customHeight="1">
      <c r="A32" s="10" t="s">
        <v>18</v>
      </c>
      <c r="B32" s="11" t="s">
        <v>29</v>
      </c>
      <c r="C32" s="11" t="s">
        <v>19</v>
      </c>
      <c r="D32" s="22">
        <f>2772464.77-35000-47154.04</f>
        <v>2690310.73</v>
      </c>
      <c r="E32" s="22">
        <v>13654293.98</v>
      </c>
      <c r="F32" s="22">
        <f>D32+E32</f>
        <v>16344604.710000001</v>
      </c>
      <c r="G32" s="22">
        <v>0</v>
      </c>
      <c r="H32" s="22">
        <f>F32+G32</f>
        <v>16344604.710000001</v>
      </c>
      <c r="I32" s="22">
        <f>855342.58-35000</f>
        <v>820342.58</v>
      </c>
      <c r="J32" s="22">
        <v>0</v>
      </c>
      <c r="K32" s="22">
        <f>I32+J32</f>
        <v>820342.58</v>
      </c>
      <c r="L32" s="22">
        <f>4465975.22-35000</f>
        <v>4430975.22</v>
      </c>
      <c r="M32" s="12">
        <v>0</v>
      </c>
      <c r="N32" s="12">
        <f>L32+M32</f>
        <v>4430975.22</v>
      </c>
    </row>
    <row r="33" spans="1:14" ht="27">
      <c r="A33" s="7" t="s">
        <v>30</v>
      </c>
      <c r="B33" s="8" t="s">
        <v>31</v>
      </c>
      <c r="C33" s="8" t="s">
        <v>0</v>
      </c>
      <c r="D33" s="9">
        <f>D34</f>
        <v>1500000</v>
      </c>
      <c r="E33" s="9">
        <f>E34</f>
        <v>0</v>
      </c>
      <c r="F33" s="9">
        <f>F34</f>
        <v>1500000</v>
      </c>
      <c r="G33" s="9">
        <f>G34</f>
        <v>0</v>
      </c>
      <c r="H33" s="9">
        <f>H34</f>
        <v>1500000</v>
      </c>
      <c r="I33" s="9">
        <f t="shared" ref="I33:L33" si="20">I34</f>
        <v>1500000</v>
      </c>
      <c r="J33" s="9">
        <f>J34</f>
        <v>0</v>
      </c>
      <c r="K33" s="9">
        <f>K34</f>
        <v>1500000</v>
      </c>
      <c r="L33" s="9">
        <f t="shared" si="20"/>
        <v>1500000</v>
      </c>
      <c r="M33" s="9">
        <f>M34</f>
        <v>0</v>
      </c>
      <c r="N33" s="9">
        <f>N34</f>
        <v>1500000</v>
      </c>
    </row>
    <row r="34" spans="1:14" ht="14.45" customHeight="1">
      <c r="A34" s="10" t="s">
        <v>18</v>
      </c>
      <c r="B34" s="11" t="s">
        <v>31</v>
      </c>
      <c r="C34" s="11" t="s">
        <v>19</v>
      </c>
      <c r="D34" s="12">
        <v>1500000</v>
      </c>
      <c r="E34" s="12">
        <v>0</v>
      </c>
      <c r="F34" s="12">
        <f>D34+E34</f>
        <v>1500000</v>
      </c>
      <c r="G34" s="12">
        <v>0</v>
      </c>
      <c r="H34" s="12">
        <f>F34+G34</f>
        <v>1500000</v>
      </c>
      <c r="I34" s="12">
        <v>1500000</v>
      </c>
      <c r="J34" s="12">
        <v>0</v>
      </c>
      <c r="K34" s="12">
        <f>I34+J34</f>
        <v>1500000</v>
      </c>
      <c r="L34" s="12">
        <v>1500000</v>
      </c>
      <c r="M34" s="12">
        <v>0</v>
      </c>
      <c r="N34" s="12">
        <f>L34+M34</f>
        <v>1500000</v>
      </c>
    </row>
    <row r="35" spans="1:14" ht="27" hidden="1" outlineLevel="1">
      <c r="A35" s="7" t="s">
        <v>32</v>
      </c>
      <c r="B35" s="8" t="s">
        <v>33</v>
      </c>
      <c r="C35" s="8" t="s">
        <v>0</v>
      </c>
      <c r="D35" s="9">
        <f>D36+D37+D38</f>
        <v>0</v>
      </c>
      <c r="E35" s="9">
        <f>E36+E37+E38</f>
        <v>0</v>
      </c>
      <c r="F35" s="9">
        <f>F36+F37+F38</f>
        <v>0</v>
      </c>
      <c r="G35" s="9">
        <f>G36+G37+G38</f>
        <v>0</v>
      </c>
      <c r="H35" s="9">
        <f>H36+H37+H38</f>
        <v>0</v>
      </c>
      <c r="I35" s="9">
        <f t="shared" ref="I35:L35" si="21">I36+I37+I38</f>
        <v>0</v>
      </c>
      <c r="J35" s="9">
        <f>J36+J37+J38</f>
        <v>0</v>
      </c>
      <c r="K35" s="9">
        <f>K36+K37+K38</f>
        <v>0</v>
      </c>
      <c r="L35" s="9">
        <f t="shared" si="21"/>
        <v>0</v>
      </c>
      <c r="M35" s="9">
        <f>M36+M37+M38</f>
        <v>0</v>
      </c>
      <c r="N35" s="9">
        <f>N36+N37+N38</f>
        <v>0</v>
      </c>
    </row>
    <row r="36" spans="1:14" ht="25.5" hidden="1" outlineLevel="1">
      <c r="A36" s="10" t="s">
        <v>14</v>
      </c>
      <c r="B36" s="11" t="s">
        <v>33</v>
      </c>
      <c r="C36" s="11" t="s">
        <v>15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f>L36+M36</f>
        <v>0</v>
      </c>
    </row>
    <row r="37" spans="1:14" hidden="1" outlineLevel="1">
      <c r="A37" s="10" t="s">
        <v>34</v>
      </c>
      <c r="B37" s="11" t="s">
        <v>33</v>
      </c>
      <c r="C37" s="11" t="s">
        <v>35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>L37+M37</f>
        <v>0</v>
      </c>
    </row>
    <row r="38" spans="1:14" ht="14.45" hidden="1" customHeight="1" outlineLevel="1">
      <c r="A38" s="10" t="s">
        <v>36</v>
      </c>
      <c r="B38" s="11" t="s">
        <v>33</v>
      </c>
      <c r="C38" s="11" t="s">
        <v>37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f>L38+M38</f>
        <v>0</v>
      </c>
    </row>
    <row r="39" spans="1:14" ht="13.5" collapsed="1">
      <c r="A39" s="7" t="s">
        <v>38</v>
      </c>
      <c r="B39" s="8" t="s">
        <v>39</v>
      </c>
      <c r="C39" s="8" t="s">
        <v>0</v>
      </c>
      <c r="D39" s="9">
        <f>D40+D41</f>
        <v>16326642.369999999</v>
      </c>
      <c r="E39" s="9">
        <f>E40+E41</f>
        <v>1400975.3600000001</v>
      </c>
      <c r="F39" s="9">
        <f>F40+F41</f>
        <v>17727617.73</v>
      </c>
      <c r="G39" s="9">
        <f>G40+G41</f>
        <v>0</v>
      </c>
      <c r="H39" s="9">
        <f>H40+H41</f>
        <v>17727617.73</v>
      </c>
      <c r="I39" s="9">
        <f t="shared" ref="I39:N39" si="22">I40+I41</f>
        <v>16868729.210000001</v>
      </c>
      <c r="J39" s="9">
        <f>J40+J41</f>
        <v>0</v>
      </c>
      <c r="K39" s="9">
        <f>K40+K41</f>
        <v>16868729.210000001</v>
      </c>
      <c r="L39" s="9">
        <f t="shared" si="22"/>
        <v>17374791.09</v>
      </c>
      <c r="M39" s="9">
        <f t="shared" si="22"/>
        <v>0</v>
      </c>
      <c r="N39" s="9">
        <f t="shared" si="22"/>
        <v>17374791.09</v>
      </c>
    </row>
    <row r="40" spans="1:14" ht="25.5">
      <c r="A40" s="10" t="s">
        <v>14</v>
      </c>
      <c r="B40" s="11" t="s">
        <v>39</v>
      </c>
      <c r="C40" s="11" t="s">
        <v>15</v>
      </c>
      <c r="D40" s="15">
        <f>16279488.33+47154.04</f>
        <v>16326642.369999999</v>
      </c>
      <c r="E40" s="15">
        <v>1400975.3600000001</v>
      </c>
      <c r="F40" s="15">
        <f>D40+E40</f>
        <v>17727617.73</v>
      </c>
      <c r="G40" s="15">
        <v>0</v>
      </c>
      <c r="H40" s="15">
        <f>F40+G40</f>
        <v>17727617.73</v>
      </c>
      <c r="I40" s="15">
        <v>16868729.210000001</v>
      </c>
      <c r="J40" s="15">
        <v>0</v>
      </c>
      <c r="K40" s="15">
        <f>I40+J40</f>
        <v>16868729.210000001</v>
      </c>
      <c r="L40" s="15">
        <v>17374791.09</v>
      </c>
      <c r="M40" s="12">
        <v>0</v>
      </c>
      <c r="N40" s="12">
        <f>L40+M40</f>
        <v>17374791.09</v>
      </c>
    </row>
    <row r="41" spans="1:14">
      <c r="A41" s="10" t="s">
        <v>34</v>
      </c>
      <c r="B41" s="11" t="s">
        <v>39</v>
      </c>
      <c r="C41" s="11" t="s">
        <v>35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f>L41+M41</f>
        <v>0</v>
      </c>
    </row>
    <row r="42" spans="1:14" ht="27">
      <c r="A42" s="7" t="s">
        <v>40</v>
      </c>
      <c r="B42" s="8" t="s">
        <v>41</v>
      </c>
      <c r="C42" s="8" t="s">
        <v>0</v>
      </c>
      <c r="D42" s="9">
        <f>D43</f>
        <v>7650000</v>
      </c>
      <c r="E42" s="9">
        <f>E43</f>
        <v>0</v>
      </c>
      <c r="F42" s="9">
        <f>F43</f>
        <v>7650000</v>
      </c>
      <c r="G42" s="9">
        <f>G43</f>
        <v>0</v>
      </c>
      <c r="H42" s="9">
        <f>H43</f>
        <v>7650000</v>
      </c>
      <c r="I42" s="9">
        <f t="shared" ref="I42:L42" si="23">I43</f>
        <v>6541958</v>
      </c>
      <c r="J42" s="9">
        <f>J43</f>
        <v>0</v>
      </c>
      <c r="K42" s="9">
        <f>K43</f>
        <v>6541958</v>
      </c>
      <c r="L42" s="9">
        <f t="shared" si="23"/>
        <v>450000</v>
      </c>
      <c r="M42" s="9">
        <f>M43</f>
        <v>0</v>
      </c>
      <c r="N42" s="9">
        <f>N43</f>
        <v>450000</v>
      </c>
    </row>
    <row r="43" spans="1:14" ht="14.45" customHeight="1">
      <c r="A43" s="10" t="s">
        <v>18</v>
      </c>
      <c r="B43" s="11" t="s">
        <v>41</v>
      </c>
      <c r="C43" s="11" t="s">
        <v>19</v>
      </c>
      <c r="D43" s="12">
        <v>7650000</v>
      </c>
      <c r="E43" s="12">
        <v>0</v>
      </c>
      <c r="F43" s="12">
        <f>D43+E43</f>
        <v>7650000</v>
      </c>
      <c r="G43" s="12">
        <v>0</v>
      </c>
      <c r="H43" s="12">
        <f>F43+G43</f>
        <v>7650000</v>
      </c>
      <c r="I43" s="12">
        <v>6541958</v>
      </c>
      <c r="J43" s="12">
        <v>0</v>
      </c>
      <c r="K43" s="12">
        <f>I43+J43</f>
        <v>6541958</v>
      </c>
      <c r="L43" s="12">
        <v>450000</v>
      </c>
      <c r="M43" s="12">
        <v>0</v>
      </c>
      <c r="N43" s="12">
        <f>L43+M43</f>
        <v>450000</v>
      </c>
    </row>
    <row r="44" spans="1:14" ht="13.5">
      <c r="A44" s="7" t="s">
        <v>42</v>
      </c>
      <c r="B44" s="8" t="s">
        <v>43</v>
      </c>
      <c r="C44" s="8" t="s">
        <v>0</v>
      </c>
      <c r="D44" s="9">
        <f>D45+D46+D47+D48</f>
        <v>3604132.75</v>
      </c>
      <c r="E44" s="9">
        <f>E45+E46+E47+E48</f>
        <v>0</v>
      </c>
      <c r="F44" s="9">
        <f>F45+F46+F47+F48</f>
        <v>3604132.75</v>
      </c>
      <c r="G44" s="9">
        <f>G45+G46+G47+G48</f>
        <v>0</v>
      </c>
      <c r="H44" s="9">
        <f>H45+H46+H47+H48</f>
        <v>3604132.75</v>
      </c>
      <c r="I44" s="9">
        <f t="shared" ref="I44:N44" si="24">I45+I46+I47+I48</f>
        <v>4129681.0100000002</v>
      </c>
      <c r="J44" s="9">
        <f>J45+J46+J47+J48</f>
        <v>0</v>
      </c>
      <c r="K44" s="9">
        <f>K45+K46+K47+K48</f>
        <v>4129681.0100000002</v>
      </c>
      <c r="L44" s="9">
        <f t="shared" si="24"/>
        <v>4639309.1100000003</v>
      </c>
      <c r="M44" s="9">
        <f t="shared" si="24"/>
        <v>0</v>
      </c>
      <c r="N44" s="9">
        <f t="shared" si="24"/>
        <v>4639309.1100000003</v>
      </c>
    </row>
    <row r="45" spans="1:14" ht="25.5">
      <c r="A45" s="10" t="s">
        <v>14</v>
      </c>
      <c r="B45" s="11" t="s">
        <v>43</v>
      </c>
      <c r="C45" s="11" t="s">
        <v>15</v>
      </c>
      <c r="D45" s="15">
        <f>2255730.19+99456</f>
        <v>2355186.19</v>
      </c>
      <c r="E45" s="15">
        <v>0</v>
      </c>
      <c r="F45" s="15">
        <f>D45+E45</f>
        <v>2355186.19</v>
      </c>
      <c r="G45" s="15">
        <v>0</v>
      </c>
      <c r="H45" s="15">
        <f>F45+G45</f>
        <v>2355186.19</v>
      </c>
      <c r="I45" s="15">
        <f>2769776.37+102439.68</f>
        <v>2872216.0500000003</v>
      </c>
      <c r="J45" s="15">
        <v>0</v>
      </c>
      <c r="K45" s="15">
        <f>I45+J45</f>
        <v>2872216.0500000003</v>
      </c>
      <c r="L45" s="15">
        <f>3267557.33+105512.87</f>
        <v>3373070.2</v>
      </c>
      <c r="M45" s="12">
        <v>0</v>
      </c>
      <c r="N45" s="12">
        <f>L45+M45</f>
        <v>3373070.2</v>
      </c>
    </row>
    <row r="46" spans="1:14">
      <c r="A46" s="10" t="s">
        <v>34</v>
      </c>
      <c r="B46" s="11" t="s">
        <v>43</v>
      </c>
      <c r="C46" s="11" t="s">
        <v>35</v>
      </c>
      <c r="D46" s="12">
        <v>965000</v>
      </c>
      <c r="E46" s="12">
        <v>0</v>
      </c>
      <c r="F46" s="15">
        <f t="shared" ref="F46:F48" si="25">D46+E46</f>
        <v>965000</v>
      </c>
      <c r="G46" s="12">
        <v>0</v>
      </c>
      <c r="H46" s="15">
        <f t="shared" ref="H46:H48" si="26">F46+G46</f>
        <v>965000</v>
      </c>
      <c r="I46" s="12">
        <v>965000</v>
      </c>
      <c r="J46" s="12">
        <v>0</v>
      </c>
      <c r="K46" s="15">
        <f t="shared" ref="K46:K48" si="27">I46+J46</f>
        <v>965000</v>
      </c>
      <c r="L46" s="12">
        <v>965000</v>
      </c>
      <c r="M46" s="12">
        <v>0</v>
      </c>
      <c r="N46" s="12">
        <f>L46+M46</f>
        <v>965000</v>
      </c>
    </row>
    <row r="47" spans="1:14" ht="25.5" hidden="1" outlineLevel="1">
      <c r="A47" s="13" t="s">
        <v>50</v>
      </c>
      <c r="B47" s="11" t="s">
        <v>43</v>
      </c>
      <c r="C47" s="11">
        <v>600</v>
      </c>
      <c r="D47" s="12">
        <v>0</v>
      </c>
      <c r="E47" s="12">
        <v>0</v>
      </c>
      <c r="F47" s="15">
        <f t="shared" si="25"/>
        <v>0</v>
      </c>
      <c r="G47" s="12">
        <v>0</v>
      </c>
      <c r="H47" s="15">
        <f t="shared" si="26"/>
        <v>0</v>
      </c>
      <c r="I47" s="12">
        <v>0</v>
      </c>
      <c r="J47" s="12">
        <v>0</v>
      </c>
      <c r="K47" s="15">
        <f t="shared" si="27"/>
        <v>0</v>
      </c>
      <c r="L47" s="12">
        <v>0</v>
      </c>
      <c r="M47" s="12">
        <v>0</v>
      </c>
      <c r="N47" s="12">
        <f>L47+M47</f>
        <v>0</v>
      </c>
    </row>
    <row r="48" spans="1:14" ht="14.45" customHeight="1" collapsed="1">
      <c r="A48" s="10" t="s">
        <v>18</v>
      </c>
      <c r="B48" s="11" t="s">
        <v>43</v>
      </c>
      <c r="C48" s="11" t="s">
        <v>19</v>
      </c>
      <c r="D48" s="12">
        <v>283946.56</v>
      </c>
      <c r="E48" s="12">
        <v>0</v>
      </c>
      <c r="F48" s="15">
        <f t="shared" si="25"/>
        <v>283946.56</v>
      </c>
      <c r="G48" s="12">
        <v>0</v>
      </c>
      <c r="H48" s="15">
        <f t="shared" si="26"/>
        <v>283946.56</v>
      </c>
      <c r="I48" s="12">
        <v>292464.96000000002</v>
      </c>
      <c r="J48" s="12">
        <v>0</v>
      </c>
      <c r="K48" s="15">
        <f t="shared" si="27"/>
        <v>292464.96000000002</v>
      </c>
      <c r="L48" s="12">
        <v>301238.90999999997</v>
      </c>
      <c r="M48" s="12">
        <v>0</v>
      </c>
      <c r="N48" s="12">
        <f>L48+M48</f>
        <v>301238.90999999997</v>
      </c>
    </row>
    <row r="49" spans="1:14" ht="14.45" customHeight="1">
      <c r="A49" s="4" t="s">
        <v>36</v>
      </c>
      <c r="B49" s="5" t="s">
        <v>44</v>
      </c>
      <c r="C49" s="5" t="s">
        <v>0</v>
      </c>
      <c r="D49" s="6">
        <f t="shared" ref="D49:K50" si="28">D50</f>
        <v>987439.46</v>
      </c>
      <c r="E49" s="6">
        <f t="shared" si="28"/>
        <v>0</v>
      </c>
      <c r="F49" s="6">
        <f t="shared" si="28"/>
        <v>987439.46</v>
      </c>
      <c r="G49" s="6">
        <f t="shared" si="28"/>
        <v>0</v>
      </c>
      <c r="H49" s="6">
        <f t="shared" si="28"/>
        <v>987439.46</v>
      </c>
      <c r="I49" s="6">
        <f t="shared" ref="I49:L49" si="29">I50</f>
        <v>987439.46</v>
      </c>
      <c r="J49" s="6">
        <f t="shared" si="28"/>
        <v>0</v>
      </c>
      <c r="K49" s="6">
        <f t="shared" si="28"/>
        <v>987439.46</v>
      </c>
      <c r="L49" s="6">
        <f t="shared" si="29"/>
        <v>987439.46</v>
      </c>
      <c r="M49" s="6">
        <f>M50</f>
        <v>0</v>
      </c>
      <c r="N49" s="6">
        <f>N50</f>
        <v>987439.46</v>
      </c>
    </row>
    <row r="50" spans="1:14" ht="54">
      <c r="A50" s="7" t="s">
        <v>45</v>
      </c>
      <c r="B50" s="8" t="s">
        <v>46</v>
      </c>
      <c r="C50" s="8" t="s">
        <v>0</v>
      </c>
      <c r="D50" s="9">
        <f t="shared" si="28"/>
        <v>987439.46</v>
      </c>
      <c r="E50" s="9">
        <f t="shared" si="28"/>
        <v>0</v>
      </c>
      <c r="F50" s="9">
        <f t="shared" si="28"/>
        <v>987439.46</v>
      </c>
      <c r="G50" s="9">
        <f t="shared" si="28"/>
        <v>0</v>
      </c>
      <c r="H50" s="9">
        <f t="shared" si="28"/>
        <v>987439.46</v>
      </c>
      <c r="I50" s="9">
        <f t="shared" ref="I50:L50" si="30">I51</f>
        <v>987439.46</v>
      </c>
      <c r="J50" s="9">
        <f t="shared" si="28"/>
        <v>0</v>
      </c>
      <c r="K50" s="9">
        <f t="shared" si="28"/>
        <v>987439.46</v>
      </c>
      <c r="L50" s="9">
        <f t="shared" si="30"/>
        <v>987439.46</v>
      </c>
      <c r="M50" s="9">
        <f>M51</f>
        <v>0</v>
      </c>
      <c r="N50" s="9">
        <f>N51</f>
        <v>987439.46</v>
      </c>
    </row>
    <row r="51" spans="1:14" ht="14.45" customHeight="1">
      <c r="A51" s="10" t="s">
        <v>36</v>
      </c>
      <c r="B51" s="11" t="s">
        <v>46</v>
      </c>
      <c r="C51" s="11" t="s">
        <v>37</v>
      </c>
      <c r="D51" s="15">
        <v>987439.46</v>
      </c>
      <c r="E51" s="15">
        <v>0</v>
      </c>
      <c r="F51" s="15">
        <f>D51+E51</f>
        <v>987439.46</v>
      </c>
      <c r="G51" s="15">
        <v>0</v>
      </c>
      <c r="H51" s="15">
        <f>F51+G51</f>
        <v>987439.46</v>
      </c>
      <c r="I51" s="15">
        <v>987439.46</v>
      </c>
      <c r="J51" s="15">
        <v>0</v>
      </c>
      <c r="K51" s="15">
        <f>I51+J51</f>
        <v>987439.46</v>
      </c>
      <c r="L51" s="15">
        <v>987439.46</v>
      </c>
      <c r="M51" s="12">
        <v>0</v>
      </c>
      <c r="N51" s="12">
        <f>L51+M51</f>
        <v>987439.46</v>
      </c>
    </row>
    <row r="52" spans="1:14" ht="14.45" customHeight="1">
      <c r="A52" s="4" t="s">
        <v>47</v>
      </c>
      <c r="B52" s="5" t="s">
        <v>48</v>
      </c>
      <c r="C52" s="5" t="s">
        <v>0</v>
      </c>
      <c r="D52" s="6">
        <f t="shared" ref="D52:K53" si="31">D53</f>
        <v>0</v>
      </c>
      <c r="E52" s="6">
        <f t="shared" si="31"/>
        <v>0</v>
      </c>
      <c r="F52" s="6">
        <f t="shared" si="31"/>
        <v>0</v>
      </c>
      <c r="G52" s="6">
        <f t="shared" si="31"/>
        <v>0</v>
      </c>
      <c r="H52" s="6">
        <f t="shared" si="31"/>
        <v>0</v>
      </c>
      <c r="I52" s="6">
        <f t="shared" ref="I52:L52" si="32">I53</f>
        <v>13143059.49</v>
      </c>
      <c r="J52" s="6">
        <f t="shared" si="31"/>
        <v>0</v>
      </c>
      <c r="K52" s="6">
        <f t="shared" si="31"/>
        <v>13143059.49</v>
      </c>
      <c r="L52" s="6">
        <f t="shared" si="32"/>
        <v>26558330.25</v>
      </c>
      <c r="M52" s="6">
        <f>M53</f>
        <v>0</v>
      </c>
      <c r="N52" s="6">
        <f>N53</f>
        <v>26558330.25</v>
      </c>
    </row>
    <row r="53" spans="1:14" ht="14.45" customHeight="1">
      <c r="A53" s="7" t="s">
        <v>47</v>
      </c>
      <c r="B53" s="8" t="s">
        <v>48</v>
      </c>
      <c r="C53" s="8" t="s">
        <v>0</v>
      </c>
      <c r="D53" s="9">
        <f t="shared" si="31"/>
        <v>0</v>
      </c>
      <c r="E53" s="9">
        <f t="shared" si="31"/>
        <v>0</v>
      </c>
      <c r="F53" s="9">
        <f t="shared" si="31"/>
        <v>0</v>
      </c>
      <c r="G53" s="9">
        <f t="shared" si="31"/>
        <v>0</v>
      </c>
      <c r="H53" s="9">
        <f t="shared" si="31"/>
        <v>0</v>
      </c>
      <c r="I53" s="9">
        <f t="shared" ref="I53:L53" si="33">I54</f>
        <v>13143059.49</v>
      </c>
      <c r="J53" s="9">
        <f t="shared" si="31"/>
        <v>0</v>
      </c>
      <c r="K53" s="9">
        <f t="shared" si="31"/>
        <v>13143059.49</v>
      </c>
      <c r="L53" s="9">
        <f t="shared" si="33"/>
        <v>26558330.25</v>
      </c>
      <c r="M53" s="9">
        <f>M54</f>
        <v>0</v>
      </c>
      <c r="N53" s="9">
        <f>N54</f>
        <v>26558330.25</v>
      </c>
    </row>
    <row r="54" spans="1:14" ht="14.45" customHeight="1">
      <c r="A54" s="10" t="s">
        <v>18</v>
      </c>
      <c r="B54" s="11" t="s">
        <v>48</v>
      </c>
      <c r="C54" s="11" t="s">
        <v>19</v>
      </c>
      <c r="D54" s="23">
        <v>0</v>
      </c>
      <c r="E54" s="23">
        <v>0</v>
      </c>
      <c r="F54" s="23">
        <f>D54+E54</f>
        <v>0</v>
      </c>
      <c r="G54" s="23">
        <v>0</v>
      </c>
      <c r="H54" s="23">
        <f>F54+G54</f>
        <v>0</v>
      </c>
      <c r="I54" s="22">
        <v>13143059.49</v>
      </c>
      <c r="J54" s="23">
        <v>0</v>
      </c>
      <c r="K54" s="23">
        <f>I54+J54</f>
        <v>13143059.49</v>
      </c>
      <c r="L54" s="22">
        <v>26558330.25</v>
      </c>
      <c r="M54" s="12">
        <v>0</v>
      </c>
      <c r="N54" s="12">
        <f>L54+M54</f>
        <v>26558330.25</v>
      </c>
    </row>
  </sheetData>
  <mergeCells count="3">
    <mergeCell ref="A4:N4"/>
    <mergeCell ref="A3:N3"/>
    <mergeCell ref="A2:N2"/>
  </mergeCells>
  <phoneticPr fontId="8" type="noConversion"/>
  <pageMargins left="0.59055118110236227" right="0" top="0.39370078740157483" bottom="0.3937007874015748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2022-06-27T05:36:18Z</dcterms:modified>
</cp:coreProperties>
</file>